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PER\Carson\EMS\Committees\EMS Advisory Committee\Fees and Budgets Sub-Committee\2024\1-23-2024\"/>
    </mc:Choice>
  </mc:AlternateContent>
  <xr:revisionPtr revIDLastSave="0" documentId="8_{88ED1390-CC6C-4475-AB53-376BC88F80AB}" xr6:coauthVersionLast="47" xr6:coauthVersionMax="47" xr10:uidLastSave="{00000000-0000-0000-0000-000000000000}"/>
  <bookViews>
    <workbookView xWindow="-120" yWindow="-120" windowWidth="29040" windowHeight="15720" xr2:uid="{6125A5FA-D991-44DE-A647-884E1896B8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1" l="1"/>
  <c r="Q76" i="1"/>
  <c r="P77" i="1"/>
  <c r="R77" i="1" s="1"/>
  <c r="T77" i="1" s="1"/>
  <c r="P76" i="1"/>
  <c r="P73" i="1"/>
  <c r="Q73" i="1" s="1"/>
  <c r="P70" i="1"/>
  <c r="Q70" i="1" s="1"/>
  <c r="P69" i="1"/>
  <c r="Q69" i="1" s="1"/>
  <c r="P65" i="1"/>
  <c r="Q65" i="1" s="1"/>
  <c r="P64" i="1"/>
  <c r="Q64" i="1" s="1"/>
  <c r="P63" i="1"/>
  <c r="Q63" i="1" s="1"/>
  <c r="P59" i="1"/>
  <c r="Q59" i="1" s="1"/>
  <c r="P56" i="1"/>
  <c r="Q56" i="1" s="1"/>
  <c r="P46" i="1"/>
  <c r="Q46" i="1" s="1"/>
  <c r="P44" i="1"/>
  <c r="Q44" i="1" s="1"/>
  <c r="L53" i="1"/>
  <c r="P53" i="1" s="1"/>
  <c r="Q53" i="1" s="1"/>
  <c r="L52" i="1"/>
  <c r="P52" i="1" s="1"/>
  <c r="Q52" i="1" s="1"/>
  <c r="L48" i="1"/>
  <c r="P48" i="1" s="1"/>
  <c r="Q48" i="1" s="1"/>
  <c r="L47" i="1"/>
  <c r="P47" i="1" s="1"/>
  <c r="L45" i="1"/>
  <c r="P45" i="1" s="1"/>
  <c r="Q45" i="1" s="1"/>
  <c r="L40" i="1"/>
  <c r="P40" i="1" s="1"/>
  <c r="L39" i="1"/>
  <c r="P39" i="1" s="1"/>
  <c r="Q39" i="1" s="1"/>
  <c r="L34" i="1"/>
  <c r="P34" i="1" s="1"/>
  <c r="L33" i="1"/>
  <c r="P33" i="1" s="1"/>
  <c r="Q33" i="1" s="1"/>
  <c r="L32" i="1"/>
  <c r="P32" i="1" s="1"/>
  <c r="L28" i="1"/>
  <c r="P28" i="1" s="1"/>
  <c r="Q28" i="1" s="1"/>
  <c r="L27" i="1"/>
  <c r="P27" i="1" s="1"/>
  <c r="Q27" i="1" s="1"/>
  <c r="L26" i="1"/>
  <c r="P26" i="1" s="1"/>
  <c r="L25" i="1"/>
  <c r="P25" i="1" s="1"/>
  <c r="Q25" i="1" s="1"/>
  <c r="L24" i="1"/>
  <c r="P24" i="1" s="1"/>
  <c r="L20" i="1"/>
  <c r="P20" i="1" s="1"/>
  <c r="L19" i="1"/>
  <c r="P19" i="1" s="1"/>
  <c r="Q19" i="1" s="1"/>
  <c r="L18" i="1"/>
  <c r="P18" i="1" s="1"/>
  <c r="Q18" i="1" s="1"/>
  <c r="L17" i="1"/>
  <c r="P17" i="1" s="1"/>
  <c r="L16" i="1"/>
  <c r="P16" i="1" s="1"/>
  <c r="Q16" i="1" s="1"/>
  <c r="L15" i="1"/>
  <c r="P15" i="1" s="1"/>
  <c r="L14" i="1"/>
  <c r="P14" i="1" s="1"/>
  <c r="Q14" i="1" s="1"/>
  <c r="L10" i="1"/>
  <c r="P10" i="1" s="1"/>
  <c r="L9" i="1"/>
  <c r="P9" i="1" s="1"/>
  <c r="L8" i="1"/>
  <c r="I35" i="1"/>
  <c r="P35" i="1" s="1"/>
  <c r="C8" i="1"/>
  <c r="R76" i="1" l="1"/>
  <c r="T76" i="1" s="1"/>
  <c r="P8" i="1"/>
  <c r="Q8" i="1" s="1"/>
  <c r="Q47" i="1"/>
  <c r="Q40" i="1"/>
  <c r="Q35" i="1"/>
  <c r="Q34" i="1"/>
  <c r="Q32" i="1"/>
  <c r="Q26" i="1"/>
  <c r="Q24" i="1"/>
  <c r="Q20" i="1"/>
  <c r="Q17" i="1"/>
  <c r="Q15" i="1"/>
  <c r="Q10" i="1"/>
  <c r="Q9" i="1"/>
</calcChain>
</file>

<file path=xl/sharedStrings.xml><?xml version="1.0" encoding="utf-8"?>
<sst xmlns="http://schemas.openxmlformats.org/spreadsheetml/2006/main" count="393" uniqueCount="79">
  <si>
    <t xml:space="preserve">               </t>
  </si>
  <si>
    <t>Renewal</t>
  </si>
  <si>
    <t>Late Renewal</t>
  </si>
  <si>
    <t>Certificates</t>
  </si>
  <si>
    <t>Attendant Licenses</t>
  </si>
  <si>
    <t>Emergency Medical Responder</t>
  </si>
  <si>
    <t>Emergency Medical Technician</t>
  </si>
  <si>
    <t>Advanced Emergency Medical Technician</t>
  </si>
  <si>
    <t>Paramedic</t>
  </si>
  <si>
    <t>Emergency Medical Dispatcher</t>
  </si>
  <si>
    <t>By State Reciprocity</t>
  </si>
  <si>
    <t>Arizona</t>
  </si>
  <si>
    <t>California</t>
  </si>
  <si>
    <t>Colorado</t>
  </si>
  <si>
    <t>Hawaii</t>
  </si>
  <si>
    <t>Idaho</t>
  </si>
  <si>
    <t>New Mexico</t>
  </si>
  <si>
    <t>Oregon</t>
  </si>
  <si>
    <t>Utah</t>
  </si>
  <si>
    <t>Washington</t>
  </si>
  <si>
    <t>Wyoming</t>
  </si>
  <si>
    <t>Permits</t>
  </si>
  <si>
    <t>Initial Service Operator Providing Emergency Care</t>
  </si>
  <si>
    <t>Renewal Service Operator Providing Emergency Care</t>
  </si>
  <si>
    <t>New or Additional Ambulance or Fire Units</t>
  </si>
  <si>
    <t>Endorsements</t>
  </si>
  <si>
    <t>Initial Instructor</t>
  </si>
  <si>
    <t>Instructor Renewal</t>
  </si>
  <si>
    <t>Document Copies</t>
  </si>
  <si>
    <t>Permit</t>
  </si>
  <si>
    <t>License</t>
  </si>
  <si>
    <t>Certificate</t>
  </si>
  <si>
    <t>Electronic Personnel Records or Documentation</t>
  </si>
  <si>
    <t>Printed Personnel Records or Documentation</t>
  </si>
  <si>
    <t>Training Center</t>
  </si>
  <si>
    <t>Certification Verification for National Registry of EMTs</t>
  </si>
  <si>
    <t xml:space="preserve">Do-Not-Resuscitate Identification </t>
  </si>
  <si>
    <t>Reinspections</t>
  </si>
  <si>
    <t>Ambulance</t>
  </si>
  <si>
    <t>Air Ambulance</t>
  </si>
  <si>
    <t>Agency Vehicle</t>
  </si>
  <si>
    <t>Trauma Center Designation</t>
  </si>
  <si>
    <t>Initial</t>
  </si>
  <si>
    <t>Retrieval of Data From State Trauma Registry</t>
  </si>
  <si>
    <t>Late Renewal Fee</t>
  </si>
  <si>
    <t>Per County</t>
  </si>
  <si>
    <t>%   +/-</t>
  </si>
  <si>
    <t>5 Years</t>
  </si>
  <si>
    <t>2 Years</t>
  </si>
  <si>
    <t>Utah Wghtd</t>
  </si>
  <si>
    <t>@ 2yrs</t>
  </si>
  <si>
    <t xml:space="preserve"> </t>
  </si>
  <si>
    <t>Average of Others</t>
  </si>
  <si>
    <t>No Charge</t>
  </si>
  <si>
    <t>State Funded = Fees are paid for by state funds.</t>
  </si>
  <si>
    <t xml:space="preserve">N/A       </t>
  </si>
  <si>
    <t>N/A        = Item not available.  (Not Applicable)</t>
  </si>
  <si>
    <t xml:space="preserve">No Data </t>
  </si>
  <si>
    <t>State Funded</t>
  </si>
  <si>
    <t>S. Nevada</t>
  </si>
  <si>
    <t>N. Nevada</t>
  </si>
  <si>
    <t>How are they Funded?</t>
  </si>
  <si>
    <t>Inspection Charge?</t>
  </si>
  <si>
    <t>Renewal Charge?</t>
  </si>
  <si>
    <t>Per Vehicle?</t>
  </si>
  <si>
    <t>Permit Timeline</t>
  </si>
  <si>
    <t>N/A</t>
  </si>
  <si>
    <t>General Fund</t>
  </si>
  <si>
    <t>Yes</t>
  </si>
  <si>
    <t>1 Year</t>
  </si>
  <si>
    <t>Average all state fees</t>
  </si>
  <si>
    <t>Nevada fees</t>
  </si>
  <si>
    <t>Difference</t>
  </si>
  <si>
    <t>Annual Difference</t>
  </si>
  <si>
    <t>Nevada Vehicles</t>
  </si>
  <si>
    <t>Unknown</t>
  </si>
  <si>
    <t>County Fees</t>
  </si>
  <si>
    <t>Per Year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</si>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</sst>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4" borderId="6" applyNumberFormat="0" applyAlignment="0" applyProtection="0"/>
  </cellStyleXfs>
  <cellXfs count="53">
    <xf numFmtId="0" fontId="0" fillId="0" borderId="0" xfId="0"/>
    <xf numFmtId="8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2" borderId="5" xfId="0" applyFill="1" applyBorder="1" applyAlignment="1">
      <alignment horizontal="right"/>
    </xf>
    <xf numFmtId="1" fontId="0" fillId="3" borderId="1" xfId="1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4" fontId="0" fillId="0" borderId="0" xfId="2" applyFont="1" applyAlignment="1">
      <alignment horizontal="right"/>
    </xf>
    <xf numFmtId="44" fontId="0" fillId="2" borderId="5" xfId="2" applyFont="1" applyFill="1" applyBorder="1" applyAlignment="1">
      <alignment horizontal="right"/>
    </xf>
    <xf numFmtId="40" fontId="0" fillId="0" borderId="0" xfId="0" applyNumberFormat="1" applyAlignment="1">
      <alignment horizontal="right"/>
    </xf>
    <xf numFmtId="40" fontId="2" fillId="3" borderId="2" xfId="0" applyNumberFormat="1" applyFont="1" applyFill="1" applyBorder="1" applyAlignment="1">
      <alignment horizontal="center"/>
    </xf>
    <xf numFmtId="40" fontId="0" fillId="2" borderId="4" xfId="0" applyNumberFormat="1" applyFill="1" applyBorder="1" applyAlignment="1">
      <alignment horizontal="right"/>
    </xf>
    <xf numFmtId="40" fontId="0" fillId="2" borderId="5" xfId="0" applyNumberFormat="1" applyFill="1" applyBorder="1" applyAlignment="1">
      <alignment horizontal="right"/>
    </xf>
    <xf numFmtId="40" fontId="2" fillId="2" borderId="3" xfId="0" applyNumberFormat="1" applyFont="1" applyFill="1" applyBorder="1" applyAlignment="1">
      <alignment horizontal="right"/>
    </xf>
    <xf numFmtId="40" fontId="0" fillId="3" borderId="1" xfId="0" applyNumberFormat="1" applyFill="1" applyBorder="1" applyAlignment="1">
      <alignment horizontal="right"/>
    </xf>
    <xf numFmtId="40" fontId="0" fillId="3" borderId="1" xfId="1" applyNumberFormat="1" applyFont="1" applyFill="1" applyBorder="1" applyAlignment="1">
      <alignment horizontal="right"/>
    </xf>
    <xf numFmtId="40" fontId="0" fillId="3" borderId="1" xfId="2" applyNumberFormat="1" applyFont="1" applyFill="1" applyBorder="1" applyAlignment="1">
      <alignment horizontal="right"/>
    </xf>
    <xf numFmtId="40" fontId="0" fillId="0" borderId="0" xfId="2" applyNumberFormat="1" applyFont="1" applyAlignment="1">
      <alignment horizontal="right"/>
    </xf>
    <xf numFmtId="40" fontId="0" fillId="2" borderId="4" xfId="2" applyNumberFormat="1" applyFont="1" applyFill="1" applyBorder="1" applyAlignment="1">
      <alignment horizontal="right"/>
    </xf>
    <xf numFmtId="40" fontId="0" fillId="2" borderId="5" xfId="2" applyNumberFormat="1" applyFont="1" applyFill="1" applyBorder="1" applyAlignment="1">
      <alignment horizontal="right"/>
    </xf>
    <xf numFmtId="40" fontId="2" fillId="2" borderId="3" xfId="2" applyNumberFormat="1" applyFont="1" applyFill="1" applyBorder="1" applyAlignment="1">
      <alignment horizontal="right"/>
    </xf>
    <xf numFmtId="40" fontId="0" fillId="3" borderId="1" xfId="0" applyNumberFormat="1" applyFill="1" applyBorder="1" applyAlignment="1">
      <alignment horizontal="center"/>
    </xf>
    <xf numFmtId="40" fontId="0" fillId="3" borderId="1" xfId="0" quotePrefix="1" applyNumberFormat="1" applyFill="1" applyBorder="1" applyAlignment="1">
      <alignment horizontal="center"/>
    </xf>
    <xf numFmtId="8" fontId="0" fillId="0" borderId="0" xfId="0" applyNumberFormat="1" applyAlignment="1">
      <alignment horizontal="right"/>
    </xf>
    <xf numFmtId="4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6" xfId="3"/>
    <xf numFmtId="40" fontId="0" fillId="3" borderId="1" xfId="2" applyNumberFormat="1" applyFont="1" applyFill="1" applyBorder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2" borderId="4" xfId="2" applyNumberFormat="1" applyFont="1" applyFill="1" applyBorder="1" applyAlignment="1">
      <alignment horizontal="center"/>
    </xf>
    <xf numFmtId="0" fontId="3" fillId="4" borderId="7" xfId="3" applyBorder="1" applyAlignment="1">
      <alignment horizontal="center"/>
    </xf>
    <xf numFmtId="0" fontId="3" fillId="4" borderId="6" xfId="3" applyAlignment="1">
      <alignment horizontal="center"/>
    </xf>
    <xf numFmtId="0" fontId="3" fillId="4" borderId="8" xfId="3" applyBorder="1" applyAlignment="1">
      <alignment horizontal="center"/>
    </xf>
    <xf numFmtId="0" fontId="3" fillId="4" borderId="9" xfId="3" applyBorder="1" applyAlignment="1">
      <alignment horizontal="center"/>
    </xf>
    <xf numFmtId="0" fontId="3" fillId="4" borderId="10" xfId="3" applyBorder="1" applyAlignment="1">
      <alignment horizontal="center"/>
    </xf>
    <xf numFmtId="0" fontId="3" fillId="4" borderId="11" xfId="3" applyBorder="1" applyAlignment="1">
      <alignment horizontal="center"/>
    </xf>
    <xf numFmtId="44" fontId="3" fillId="4" borderId="6" xfId="3" applyNumberFormat="1"/>
    <xf numFmtId="44" fontId="3" fillId="4" borderId="7" xfId="2" applyFont="1" applyFill="1" applyBorder="1" applyAlignment="1">
      <alignment horizontal="center"/>
    </xf>
    <xf numFmtId="44" fontId="3" fillId="4" borderId="6" xfId="2" applyFont="1" applyFill="1" applyBorder="1" applyAlignment="1">
      <alignment horizontal="center"/>
    </xf>
    <xf numFmtId="44" fontId="3" fillId="4" borderId="8" xfId="2" applyFont="1" applyFill="1" applyBorder="1" applyAlignment="1">
      <alignment horizontal="center"/>
    </xf>
    <xf numFmtId="44" fontId="3" fillId="4" borderId="6" xfId="3" applyNumberFormat="1" applyAlignment="1">
      <alignment horizontal="center"/>
    </xf>
    <xf numFmtId="44" fontId="3" fillId="4" borderId="13" xfId="2" applyFont="1" applyFill="1" applyBorder="1" applyAlignment="1">
      <alignment horizontal="center"/>
    </xf>
    <xf numFmtId="44" fontId="3" fillId="4" borderId="14" xfId="2" applyFont="1" applyFill="1" applyBorder="1" applyAlignment="1">
      <alignment horizontal="center"/>
    </xf>
    <xf numFmtId="0" fontId="3" fillId="4" borderId="15" xfId="3" applyBorder="1" applyAlignment="1">
      <alignment horizontal="center"/>
    </xf>
    <xf numFmtId="0" fontId="3" fillId="4" borderId="16" xfId="3" applyBorder="1" applyAlignment="1">
      <alignment horizontal="center"/>
    </xf>
    <xf numFmtId="0" fontId="3" fillId="4" borderId="17" xfId="3" applyBorder="1" applyAlignment="1">
      <alignment horizontal="center"/>
    </xf>
    <xf numFmtId="2" fontId="3" fillId="4" borderId="12" xfId="2" applyNumberFormat="1" applyFont="1" applyFill="1" applyBorder="1" applyAlignment="1">
      <alignment horizontal="center"/>
    </xf>
    <xf numFmtId="2" fontId="3" fillId="4" borderId="13" xfId="2" applyNumberFormat="1" applyFont="1" applyFill="1" applyBorder="1" applyAlignment="1">
      <alignment horizontal="center"/>
    </xf>
    <xf numFmtId="2" fontId="3" fillId="4" borderId="6" xfId="3" applyNumberFormat="1"/>
    <xf numFmtId="44" fontId="3" fillId="4" borderId="18" xfId="2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95250</xdr:rowOff>
    </xdr:from>
    <xdr:to>
      <xdr:col>0</xdr:col>
      <xdr:colOff>2990850</xdr:colOff>
      <xdr:row>4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E506C1-992E-43A1-AFFC-953A50F3C888}"/>
            </a:ext>
          </a:extLst>
        </xdr:cNvPr>
        <xdr:cNvSpPr txBox="1"/>
      </xdr:nvSpPr>
      <xdr:spPr>
        <a:xfrm>
          <a:off x="295275" y="285750"/>
          <a:ext cx="2695575" cy="6096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EMS Program Fees</a:t>
          </a:r>
        </a:p>
        <a:p>
          <a:pPr algn="ctr"/>
          <a:r>
            <a:rPr lang="en-US" sz="1400" b="1"/>
            <a:t>Nevada VS Surrounding States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AD04-9ED8-42EF-A7A0-16CFD465967A}">
  <dimension ref="A1:T82"/>
  <sheetViews>
    <sheetView showGridLines="0" tabSelected="1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C16" sqref="C16"/>
    </sheetView>
  </sheetViews>
  <sheetFormatPr defaultRowHeight="15" x14ac:dyDescent="0.25"/>
  <cols>
    <col min="1" max="1" width="50.140625" bestFit="1" customWidth="1"/>
    <col min="2" max="2" width="10.28515625" style="5" bestFit="1" customWidth="1"/>
    <col min="3" max="3" width="9.85546875" style="5" bestFit="1" customWidth="1"/>
    <col min="4" max="4" width="13.28515625" style="5" bestFit="1" customWidth="1"/>
    <col min="5" max="5" width="9.7109375" style="5" bestFit="1" customWidth="1"/>
    <col min="6" max="6" width="12" bestFit="1" customWidth="1"/>
    <col min="7" max="8" width="9" style="5" bestFit="1" customWidth="1"/>
    <col min="9" max="9" width="12.28515625" style="5" bestFit="1" customWidth="1"/>
    <col min="10" max="10" width="9" style="5" bestFit="1" customWidth="1"/>
    <col min="11" max="11" width="12.7109375" style="5" bestFit="1" customWidth="1"/>
    <col min="12" max="12" width="11.7109375" style="5" bestFit="1" customWidth="1"/>
    <col min="13" max="13" width="12.7109375" style="5" bestFit="1" customWidth="1"/>
    <col min="14" max="14" width="10.140625" style="5" bestFit="1" customWidth="1"/>
    <col min="15" max="15" width="9.140625" style="5"/>
    <col min="16" max="16" width="20.28515625" style="5" bestFit="1" customWidth="1"/>
    <col min="17" max="17" width="12" style="5" bestFit="1" customWidth="1"/>
    <col min="18" max="18" width="10.42578125" bestFit="1" customWidth="1"/>
    <col min="19" max="19" width="15.42578125" bestFit="1" customWidth="1"/>
    <col min="20" max="20" width="17.42578125" bestFit="1" customWidth="1"/>
  </cols>
  <sheetData>
    <row r="1" spans="1:17" x14ac:dyDescent="0.25">
      <c r="B1" s="12"/>
      <c r="C1" s="12"/>
      <c r="D1" s="12"/>
      <c r="E1" s="12"/>
      <c r="G1" s="12"/>
      <c r="H1" s="12" t="s">
        <v>0</v>
      </c>
      <c r="I1" s="12"/>
      <c r="J1" s="12"/>
      <c r="K1" s="12"/>
      <c r="L1" s="12"/>
      <c r="M1" s="12"/>
      <c r="N1" s="12"/>
      <c r="O1" s="12"/>
      <c r="P1" s="12"/>
    </row>
    <row r="2" spans="1:17" x14ac:dyDescent="0.25">
      <c r="B2" s="12"/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x14ac:dyDescent="0.25">
      <c r="B3" s="12"/>
      <c r="C3" s="12"/>
      <c r="D3" s="12"/>
      <c r="E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15.75" thickBot="1" x14ac:dyDescent="0.3">
      <c r="B4" s="12"/>
      <c r="C4" s="12"/>
      <c r="D4" s="12"/>
      <c r="E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ht="15.75" thickBot="1" x14ac:dyDescent="0.3">
      <c r="B5" s="24" t="s">
        <v>48</v>
      </c>
      <c r="C5" s="12"/>
      <c r="D5" s="12"/>
      <c r="E5" s="12"/>
      <c r="G5" s="12"/>
      <c r="H5" s="12"/>
      <c r="I5" s="12"/>
      <c r="J5" s="12"/>
      <c r="K5" s="24" t="s">
        <v>47</v>
      </c>
      <c r="L5" s="25" t="s">
        <v>50</v>
      </c>
      <c r="M5" s="12"/>
      <c r="N5" s="12"/>
      <c r="O5" s="12"/>
      <c r="P5" s="12"/>
    </row>
    <row r="6" spans="1:17" ht="15.75" thickBot="1" x14ac:dyDescent="0.3">
      <c r="B6" s="13" t="s">
        <v>60</v>
      </c>
      <c r="C6" s="13" t="s">
        <v>59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49</v>
      </c>
      <c r="M6" s="13" t="s">
        <v>19</v>
      </c>
      <c r="N6" s="13" t="s">
        <v>20</v>
      </c>
      <c r="O6" s="12"/>
      <c r="P6" s="27" t="s">
        <v>52</v>
      </c>
      <c r="Q6" s="28" t="s">
        <v>46</v>
      </c>
    </row>
    <row r="7" spans="1:17" ht="15.75" thickBot="1" x14ac:dyDescent="0.3">
      <c r="A7" s="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2"/>
      <c r="P7" s="16"/>
      <c r="Q7" s="6"/>
    </row>
    <row r="8" spans="1:17" ht="15.75" thickBot="1" x14ac:dyDescent="0.3">
      <c r="A8" s="4" t="s">
        <v>42</v>
      </c>
      <c r="B8" s="17">
        <v>30</v>
      </c>
      <c r="C8" s="18">
        <f>SUM(99+61)/2</f>
        <v>80</v>
      </c>
      <c r="D8" s="17" t="s">
        <v>55</v>
      </c>
      <c r="E8" s="18" t="s">
        <v>57</v>
      </c>
      <c r="F8" s="18" t="s">
        <v>55</v>
      </c>
      <c r="G8" s="18" t="s">
        <v>57</v>
      </c>
      <c r="H8" s="17" t="s">
        <v>57</v>
      </c>
      <c r="I8" s="18" t="s">
        <v>57</v>
      </c>
      <c r="J8" s="17" t="s">
        <v>57</v>
      </c>
      <c r="K8" s="18">
        <v>45</v>
      </c>
      <c r="L8" s="18">
        <f>K8*0.4</f>
        <v>18</v>
      </c>
      <c r="M8" s="17" t="s">
        <v>58</v>
      </c>
      <c r="N8" s="19" t="s">
        <v>53</v>
      </c>
      <c r="O8" s="12"/>
      <c r="P8" s="17">
        <f>AVERAGE(C8:J8,L8:N8)</f>
        <v>49</v>
      </c>
      <c r="Q8" s="7">
        <f>(B8/P8)*100</f>
        <v>61.224489795918366</v>
      </c>
    </row>
    <row r="9" spans="1:17" ht="15.75" thickBot="1" x14ac:dyDescent="0.3">
      <c r="A9" s="4" t="s">
        <v>1</v>
      </c>
      <c r="B9" s="17">
        <v>10</v>
      </c>
      <c r="C9" s="18">
        <v>15</v>
      </c>
      <c r="D9" s="17" t="s">
        <v>55</v>
      </c>
      <c r="E9" s="18" t="s">
        <v>57</v>
      </c>
      <c r="F9" s="18" t="s">
        <v>55</v>
      </c>
      <c r="G9" s="18" t="s">
        <v>57</v>
      </c>
      <c r="H9" s="17" t="s">
        <v>57</v>
      </c>
      <c r="I9" s="18" t="s">
        <v>57</v>
      </c>
      <c r="J9" s="17" t="s">
        <v>57</v>
      </c>
      <c r="K9" s="18">
        <v>30</v>
      </c>
      <c r="L9" s="18">
        <f>K9*0.4</f>
        <v>12</v>
      </c>
      <c r="M9" s="17" t="s">
        <v>58</v>
      </c>
      <c r="N9" s="19" t="s">
        <v>53</v>
      </c>
      <c r="O9" s="12"/>
      <c r="P9" s="17">
        <f>AVERAGE(C9:J9,L9:N9)</f>
        <v>13.5</v>
      </c>
      <c r="Q9" s="7">
        <f>(B9/P9)*100</f>
        <v>74.074074074074076</v>
      </c>
    </row>
    <row r="10" spans="1:17" ht="15.75" thickBot="1" x14ac:dyDescent="0.3">
      <c r="A10" s="4" t="s">
        <v>2</v>
      </c>
      <c r="B10" s="17">
        <v>50</v>
      </c>
      <c r="C10" s="18">
        <v>49</v>
      </c>
      <c r="D10" s="17" t="s">
        <v>55</v>
      </c>
      <c r="E10" s="18" t="s">
        <v>57</v>
      </c>
      <c r="F10" s="18" t="s">
        <v>55</v>
      </c>
      <c r="G10" s="18" t="s">
        <v>57</v>
      </c>
      <c r="H10" s="17" t="s">
        <v>57</v>
      </c>
      <c r="I10" s="18" t="s">
        <v>57</v>
      </c>
      <c r="J10" s="17" t="s">
        <v>57</v>
      </c>
      <c r="K10" s="18">
        <v>75</v>
      </c>
      <c r="L10" s="18">
        <f>K10*0.4</f>
        <v>30</v>
      </c>
      <c r="M10" s="17" t="s">
        <v>58</v>
      </c>
      <c r="N10" s="19" t="s">
        <v>53</v>
      </c>
      <c r="O10" s="12"/>
      <c r="P10" s="17">
        <f>AVERAGE(C10:J10,L10:N10)</f>
        <v>39.5</v>
      </c>
      <c r="Q10" s="7">
        <f>(B10/P10)*100</f>
        <v>126.58227848101266</v>
      </c>
    </row>
    <row r="11" spans="1:17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8"/>
    </row>
    <row r="12" spans="1:17" ht="15.75" thickBot="1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8"/>
    </row>
    <row r="13" spans="1:17" ht="15.75" thickBot="1" x14ac:dyDescent="0.3">
      <c r="A13" s="3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2"/>
      <c r="P13" s="16"/>
      <c r="Q13" s="6"/>
    </row>
    <row r="14" spans="1:17" ht="15.75" thickBot="1" x14ac:dyDescent="0.3">
      <c r="A14" s="4" t="s">
        <v>8</v>
      </c>
      <c r="B14" s="17">
        <v>24</v>
      </c>
      <c r="C14" s="18">
        <v>37</v>
      </c>
      <c r="D14" s="19" t="s">
        <v>53</v>
      </c>
      <c r="E14" s="18">
        <v>300</v>
      </c>
      <c r="F14" s="18">
        <v>2.5499999999999998</v>
      </c>
      <c r="G14" s="18">
        <v>190</v>
      </c>
      <c r="H14" s="17">
        <v>35</v>
      </c>
      <c r="I14" s="18">
        <v>85</v>
      </c>
      <c r="J14" s="17">
        <v>290</v>
      </c>
      <c r="K14" s="18">
        <v>45</v>
      </c>
      <c r="L14" s="18">
        <f t="shared" ref="L14:L20" si="0">K14*0.4</f>
        <v>18</v>
      </c>
      <c r="M14" s="17" t="s">
        <v>58</v>
      </c>
      <c r="N14" s="19" t="s">
        <v>53</v>
      </c>
      <c r="O14" s="12"/>
      <c r="P14" s="17">
        <f t="shared" ref="P14:P20" si="1">AVERAGE(C14:J14,L14:N14)</f>
        <v>119.69374999999999</v>
      </c>
      <c r="Q14" s="7">
        <f t="shared" ref="Q14:Q20" si="2">(B14/P14)*100</f>
        <v>20.051172262545037</v>
      </c>
    </row>
    <row r="15" spans="1:17" ht="15.75" thickBot="1" x14ac:dyDescent="0.3">
      <c r="A15" s="4" t="s">
        <v>7</v>
      </c>
      <c r="B15" s="17">
        <v>24</v>
      </c>
      <c r="C15" s="18">
        <v>37</v>
      </c>
      <c r="D15" s="19" t="s">
        <v>53</v>
      </c>
      <c r="E15" s="18">
        <v>75</v>
      </c>
      <c r="F15" s="18">
        <v>2.5499999999999998</v>
      </c>
      <c r="G15" s="18">
        <v>190</v>
      </c>
      <c r="H15" s="17">
        <v>35</v>
      </c>
      <c r="I15" s="18">
        <v>75</v>
      </c>
      <c r="J15" s="17">
        <v>125</v>
      </c>
      <c r="K15" s="18">
        <v>45</v>
      </c>
      <c r="L15" s="18">
        <f t="shared" si="0"/>
        <v>18</v>
      </c>
      <c r="M15" s="17" t="s">
        <v>58</v>
      </c>
      <c r="N15" s="19" t="s">
        <v>53</v>
      </c>
      <c r="O15" s="12"/>
      <c r="P15" s="17">
        <f t="shared" si="1"/>
        <v>69.693749999999994</v>
      </c>
      <c r="Q15" s="7">
        <f t="shared" si="2"/>
        <v>34.436373419424271</v>
      </c>
    </row>
    <row r="16" spans="1:17" ht="15.75" thickBot="1" x14ac:dyDescent="0.3">
      <c r="A16" s="4" t="s">
        <v>9</v>
      </c>
      <c r="B16" s="17">
        <v>24</v>
      </c>
      <c r="C16" s="18">
        <v>37</v>
      </c>
      <c r="D16" s="19" t="s">
        <v>53</v>
      </c>
      <c r="E16" s="18" t="s">
        <v>57</v>
      </c>
      <c r="F16" s="18" t="s">
        <v>55</v>
      </c>
      <c r="G16" s="18" t="s">
        <v>57</v>
      </c>
      <c r="H16" s="17" t="s">
        <v>57</v>
      </c>
      <c r="I16" s="18">
        <v>25</v>
      </c>
      <c r="J16" s="17">
        <v>45</v>
      </c>
      <c r="K16" s="18">
        <v>45</v>
      </c>
      <c r="L16" s="18">
        <f t="shared" si="0"/>
        <v>18</v>
      </c>
      <c r="M16" s="17" t="s">
        <v>58</v>
      </c>
      <c r="N16" s="19" t="s">
        <v>53</v>
      </c>
      <c r="O16" s="12"/>
      <c r="P16" s="17">
        <f t="shared" si="1"/>
        <v>31.25</v>
      </c>
      <c r="Q16" s="7">
        <f t="shared" si="2"/>
        <v>76.8</v>
      </c>
    </row>
    <row r="17" spans="1:17" ht="15.75" thickBot="1" x14ac:dyDescent="0.3">
      <c r="A17" s="4" t="s">
        <v>5</v>
      </c>
      <c r="B17" s="17">
        <v>24</v>
      </c>
      <c r="C17" s="18">
        <v>37</v>
      </c>
      <c r="D17" s="19" t="s">
        <v>53</v>
      </c>
      <c r="E17" s="18">
        <v>35</v>
      </c>
      <c r="F17" s="19" t="s">
        <v>53</v>
      </c>
      <c r="G17" s="18">
        <v>127</v>
      </c>
      <c r="H17" s="17" t="s">
        <v>57</v>
      </c>
      <c r="I17" s="18">
        <v>25</v>
      </c>
      <c r="J17" s="17">
        <v>45</v>
      </c>
      <c r="K17" s="18">
        <v>45</v>
      </c>
      <c r="L17" s="18">
        <f t="shared" si="0"/>
        <v>18</v>
      </c>
      <c r="M17" s="17" t="s">
        <v>58</v>
      </c>
      <c r="N17" s="19" t="s">
        <v>53</v>
      </c>
      <c r="O17" s="12"/>
      <c r="P17" s="17">
        <f t="shared" si="1"/>
        <v>47.833333333333336</v>
      </c>
      <c r="Q17" s="7">
        <f t="shared" si="2"/>
        <v>50.174216027874564</v>
      </c>
    </row>
    <row r="18" spans="1:17" ht="15.75" thickBot="1" x14ac:dyDescent="0.3">
      <c r="A18" s="4" t="s">
        <v>6</v>
      </c>
      <c r="B18" s="17">
        <v>24</v>
      </c>
      <c r="C18" s="18">
        <v>37</v>
      </c>
      <c r="D18" s="19" t="s">
        <v>53</v>
      </c>
      <c r="E18" s="18">
        <v>75</v>
      </c>
      <c r="F18" s="18">
        <v>2.5499999999999998</v>
      </c>
      <c r="G18" s="18">
        <v>171</v>
      </c>
      <c r="H18" s="17">
        <v>65</v>
      </c>
      <c r="I18" s="18">
        <v>65</v>
      </c>
      <c r="J18" s="17">
        <v>110</v>
      </c>
      <c r="K18" s="18">
        <v>45</v>
      </c>
      <c r="L18" s="18">
        <f t="shared" si="0"/>
        <v>18</v>
      </c>
      <c r="M18" s="17" t="s">
        <v>58</v>
      </c>
      <c r="N18" s="19" t="s">
        <v>53</v>
      </c>
      <c r="O18" s="12"/>
      <c r="P18" s="17">
        <f t="shared" si="1"/>
        <v>67.943749999999994</v>
      </c>
      <c r="Q18" s="7">
        <f t="shared" si="2"/>
        <v>35.323337319473829</v>
      </c>
    </row>
    <row r="19" spans="1:17" ht="15.75" thickBot="1" x14ac:dyDescent="0.3">
      <c r="A19" s="4" t="s">
        <v>1</v>
      </c>
      <c r="B19" s="17">
        <v>24</v>
      </c>
      <c r="C19" s="18">
        <v>36</v>
      </c>
      <c r="D19" s="19" t="s">
        <v>53</v>
      </c>
      <c r="E19" s="18">
        <v>250</v>
      </c>
      <c r="F19" s="18">
        <v>2.5499999999999998</v>
      </c>
      <c r="G19" s="18">
        <v>120</v>
      </c>
      <c r="H19" s="17" t="s">
        <v>57</v>
      </c>
      <c r="I19" s="18">
        <v>100</v>
      </c>
      <c r="J19" s="17">
        <v>100</v>
      </c>
      <c r="K19" s="18">
        <v>30</v>
      </c>
      <c r="L19" s="18">
        <f t="shared" si="0"/>
        <v>12</v>
      </c>
      <c r="M19" s="17" t="s">
        <v>58</v>
      </c>
      <c r="N19" s="19" t="s">
        <v>53</v>
      </c>
      <c r="O19" s="12"/>
      <c r="P19" s="17">
        <f t="shared" si="1"/>
        <v>88.649999999999991</v>
      </c>
      <c r="Q19" s="7">
        <f t="shared" si="2"/>
        <v>27.072758037225046</v>
      </c>
    </row>
    <row r="20" spans="1:17" ht="15.75" thickBot="1" x14ac:dyDescent="0.3">
      <c r="A20" s="4" t="s">
        <v>44</v>
      </c>
      <c r="B20" s="17">
        <v>50</v>
      </c>
      <c r="C20" s="18">
        <v>49</v>
      </c>
      <c r="D20" s="17">
        <v>150</v>
      </c>
      <c r="E20" s="18">
        <v>300</v>
      </c>
      <c r="F20" s="19" t="s">
        <v>53</v>
      </c>
      <c r="G20" s="18" t="s">
        <v>57</v>
      </c>
      <c r="H20" s="17" t="s">
        <v>57</v>
      </c>
      <c r="I20" s="18" t="s">
        <v>57</v>
      </c>
      <c r="J20" s="17">
        <v>40</v>
      </c>
      <c r="K20" s="18">
        <v>75</v>
      </c>
      <c r="L20" s="18">
        <f t="shared" si="0"/>
        <v>30</v>
      </c>
      <c r="M20" s="17" t="s">
        <v>58</v>
      </c>
      <c r="N20" s="19" t="s">
        <v>53</v>
      </c>
      <c r="O20" s="12"/>
      <c r="P20" s="17">
        <f t="shared" si="1"/>
        <v>113.8</v>
      </c>
      <c r="Q20" s="7">
        <f t="shared" si="2"/>
        <v>43.936731107205624</v>
      </c>
    </row>
    <row r="21" spans="1:17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8"/>
    </row>
    <row r="22" spans="1:17" ht="15.75" thickBot="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8"/>
    </row>
    <row r="23" spans="1:17" ht="15.75" thickBot="1" x14ac:dyDescent="0.3">
      <c r="A23" s="3" t="s">
        <v>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2"/>
      <c r="P23" s="16"/>
      <c r="Q23" s="6"/>
    </row>
    <row r="24" spans="1:17" ht="15.75" thickBot="1" x14ac:dyDescent="0.3">
      <c r="A24" s="4" t="s">
        <v>8</v>
      </c>
      <c r="B24" s="17">
        <v>80</v>
      </c>
      <c r="C24" s="18">
        <v>80</v>
      </c>
      <c r="D24" s="19" t="s">
        <v>53</v>
      </c>
      <c r="E24" s="18">
        <v>350</v>
      </c>
      <c r="F24" s="18" t="s">
        <v>55</v>
      </c>
      <c r="G24" s="18" t="s">
        <v>55</v>
      </c>
      <c r="H24" s="17" t="s">
        <v>57</v>
      </c>
      <c r="I24" s="18">
        <v>170</v>
      </c>
      <c r="J24" s="17">
        <v>300</v>
      </c>
      <c r="K24" s="18">
        <v>45</v>
      </c>
      <c r="L24" s="18">
        <f>K24*0.4</f>
        <v>18</v>
      </c>
      <c r="M24" s="17" t="s">
        <v>58</v>
      </c>
      <c r="N24" s="19" t="s">
        <v>53</v>
      </c>
      <c r="O24" s="12"/>
      <c r="P24" s="17">
        <f>AVERAGE(C24:J24,L24:N24)</f>
        <v>183.6</v>
      </c>
      <c r="Q24" s="7">
        <f>(B24/P24)*100</f>
        <v>43.572984749455337</v>
      </c>
    </row>
    <row r="25" spans="1:17" ht="15.75" thickBot="1" x14ac:dyDescent="0.3">
      <c r="A25" s="4" t="s">
        <v>7</v>
      </c>
      <c r="B25" s="17">
        <v>65</v>
      </c>
      <c r="C25" s="18">
        <v>65</v>
      </c>
      <c r="D25" s="19" t="s">
        <v>53</v>
      </c>
      <c r="E25" s="18" t="s">
        <v>57</v>
      </c>
      <c r="F25" s="18" t="s">
        <v>55</v>
      </c>
      <c r="G25" s="18" t="s">
        <v>55</v>
      </c>
      <c r="H25" s="17">
        <v>100</v>
      </c>
      <c r="I25" s="18">
        <v>150</v>
      </c>
      <c r="J25" s="17">
        <v>165</v>
      </c>
      <c r="K25" s="18">
        <v>45</v>
      </c>
      <c r="L25" s="18">
        <f>K25*0.4</f>
        <v>18</v>
      </c>
      <c r="M25" s="17" t="s">
        <v>58</v>
      </c>
      <c r="N25" s="19" t="s">
        <v>53</v>
      </c>
      <c r="O25" s="12"/>
      <c r="P25" s="17">
        <f>AVERAGE(C25:J25,L25:N25)</f>
        <v>99.6</v>
      </c>
      <c r="Q25" s="7">
        <f>(B25/P25)*100</f>
        <v>65.261044176706832</v>
      </c>
    </row>
    <row r="26" spans="1:17" ht="15.75" thickBot="1" x14ac:dyDescent="0.3">
      <c r="A26" s="4" t="s">
        <v>9</v>
      </c>
      <c r="B26" s="17">
        <v>45</v>
      </c>
      <c r="C26" s="18">
        <v>45</v>
      </c>
      <c r="D26" s="19" t="s">
        <v>53</v>
      </c>
      <c r="E26" s="18" t="s">
        <v>57</v>
      </c>
      <c r="F26" s="18" t="s">
        <v>55</v>
      </c>
      <c r="G26" s="18" t="s">
        <v>55</v>
      </c>
      <c r="H26" s="17" t="s">
        <v>57</v>
      </c>
      <c r="I26" s="18">
        <v>50</v>
      </c>
      <c r="J26" s="17">
        <v>140</v>
      </c>
      <c r="K26" s="18">
        <v>65.25</v>
      </c>
      <c r="L26" s="18">
        <f>K26*0.4</f>
        <v>26.1</v>
      </c>
      <c r="M26" s="17" t="s">
        <v>58</v>
      </c>
      <c r="N26" s="19" t="s">
        <v>53</v>
      </c>
      <c r="O26" s="12"/>
      <c r="P26" s="17">
        <f>AVERAGE(C26:J26,L26:N26)</f>
        <v>65.275000000000006</v>
      </c>
      <c r="Q26" s="7">
        <f>(B26/P26)*100</f>
        <v>68.939103791650709</v>
      </c>
    </row>
    <row r="27" spans="1:17" ht="15.75" thickBot="1" x14ac:dyDescent="0.3">
      <c r="A27" s="4" t="s">
        <v>5</v>
      </c>
      <c r="B27" s="17">
        <v>45</v>
      </c>
      <c r="C27" s="18">
        <v>45</v>
      </c>
      <c r="D27" s="19" t="s">
        <v>53</v>
      </c>
      <c r="E27" s="18" t="s">
        <v>57</v>
      </c>
      <c r="F27" s="18" t="s">
        <v>55</v>
      </c>
      <c r="G27" s="18" t="s">
        <v>55</v>
      </c>
      <c r="H27" s="17" t="s">
        <v>57</v>
      </c>
      <c r="I27" s="18">
        <v>50</v>
      </c>
      <c r="J27" s="17">
        <v>140</v>
      </c>
      <c r="K27" s="18">
        <v>45</v>
      </c>
      <c r="L27" s="18">
        <f>K27*0.4</f>
        <v>18</v>
      </c>
      <c r="M27" s="17" t="s">
        <v>58</v>
      </c>
      <c r="N27" s="19" t="s">
        <v>53</v>
      </c>
      <c r="O27" s="12"/>
      <c r="P27" s="17">
        <f>AVERAGE(C27:J27,L27:N27)</f>
        <v>63.25</v>
      </c>
      <c r="Q27" s="7">
        <f>(B27/P27)*100</f>
        <v>71.146245059288532</v>
      </c>
    </row>
    <row r="28" spans="1:17" ht="15.75" thickBot="1" x14ac:dyDescent="0.3">
      <c r="A28" s="4" t="s">
        <v>6</v>
      </c>
      <c r="B28" s="17">
        <v>45</v>
      </c>
      <c r="C28" s="18">
        <v>45</v>
      </c>
      <c r="D28" s="19" t="s">
        <v>53</v>
      </c>
      <c r="E28" s="18" t="s">
        <v>57</v>
      </c>
      <c r="F28" s="18" t="s">
        <v>55</v>
      </c>
      <c r="G28" s="18" t="s">
        <v>55</v>
      </c>
      <c r="H28" s="17">
        <v>65</v>
      </c>
      <c r="I28" s="18">
        <v>130</v>
      </c>
      <c r="J28" s="17">
        <v>140</v>
      </c>
      <c r="K28" s="18">
        <v>45</v>
      </c>
      <c r="L28" s="18">
        <f>K28*0.4</f>
        <v>18</v>
      </c>
      <c r="M28" s="17" t="s">
        <v>58</v>
      </c>
      <c r="N28" s="19" t="s">
        <v>53</v>
      </c>
      <c r="O28" s="12"/>
      <c r="P28" s="17">
        <f>AVERAGE(C28:J28,L28:N28)</f>
        <v>79.599999999999994</v>
      </c>
      <c r="Q28" s="7">
        <f>(B28/P28)*100</f>
        <v>56.532663316582919</v>
      </c>
    </row>
    <row r="29" spans="1:17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8"/>
    </row>
    <row r="30" spans="1:17" ht="15.75" thickBot="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8"/>
    </row>
    <row r="31" spans="1:17" ht="15.75" thickBot="1" x14ac:dyDescent="0.3">
      <c r="A31" s="3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2"/>
      <c r="P31" s="16"/>
      <c r="Q31" s="6"/>
    </row>
    <row r="32" spans="1:17" ht="15.75" thickBot="1" x14ac:dyDescent="0.3">
      <c r="A32" s="4" t="s">
        <v>22</v>
      </c>
      <c r="B32" s="17">
        <v>900</v>
      </c>
      <c r="C32" s="18">
        <v>1300</v>
      </c>
      <c r="D32" s="17">
        <v>100</v>
      </c>
      <c r="E32" s="18" t="s">
        <v>57</v>
      </c>
      <c r="F32" s="18" t="s">
        <v>57</v>
      </c>
      <c r="G32" s="18" t="s">
        <v>57</v>
      </c>
      <c r="H32" s="17" t="s">
        <v>57</v>
      </c>
      <c r="I32" s="18">
        <v>150</v>
      </c>
      <c r="J32" s="17" t="s">
        <v>57</v>
      </c>
      <c r="K32" s="18">
        <v>500</v>
      </c>
      <c r="L32" s="18">
        <f>K32*0.4</f>
        <v>200</v>
      </c>
      <c r="M32" s="17" t="s">
        <v>58</v>
      </c>
      <c r="N32" s="19" t="s">
        <v>53</v>
      </c>
      <c r="O32" s="12"/>
      <c r="P32" s="17">
        <f>AVERAGE(C32:J32,L32:N32)</f>
        <v>437.5</v>
      </c>
      <c r="Q32" s="7">
        <f>(B32/P32)*100</f>
        <v>205.71428571428569</v>
      </c>
    </row>
    <row r="33" spans="1:17" ht="15.75" thickBot="1" x14ac:dyDescent="0.3">
      <c r="A33" s="4" t="s">
        <v>23</v>
      </c>
      <c r="B33" s="17">
        <v>120</v>
      </c>
      <c r="C33" s="18">
        <v>199</v>
      </c>
      <c r="D33" s="17">
        <v>50</v>
      </c>
      <c r="E33" s="18" t="s">
        <v>57</v>
      </c>
      <c r="F33" s="18" t="s">
        <v>57</v>
      </c>
      <c r="G33" s="18" t="s">
        <v>57</v>
      </c>
      <c r="H33" s="17" t="s">
        <v>57</v>
      </c>
      <c r="I33" s="18">
        <v>150</v>
      </c>
      <c r="J33" s="17" t="s">
        <v>57</v>
      </c>
      <c r="K33" s="18">
        <v>150</v>
      </c>
      <c r="L33" s="18">
        <f>K33*0.4</f>
        <v>60</v>
      </c>
      <c r="M33" s="17" t="s">
        <v>58</v>
      </c>
      <c r="N33" s="19" t="s">
        <v>53</v>
      </c>
      <c r="O33" s="12"/>
      <c r="P33" s="17">
        <f>AVERAGE(C33:J33,L33:N33)</f>
        <v>114.75</v>
      </c>
      <c r="Q33" s="7">
        <f>(B33/P33)*100</f>
        <v>104.57516339869282</v>
      </c>
    </row>
    <row r="34" spans="1:17" ht="15.75" thickBot="1" x14ac:dyDescent="0.3">
      <c r="A34" s="4" t="s">
        <v>24</v>
      </c>
      <c r="B34" s="17">
        <v>23</v>
      </c>
      <c r="C34" s="18">
        <v>39</v>
      </c>
      <c r="D34" s="17">
        <v>250</v>
      </c>
      <c r="E34" s="18" t="s">
        <v>57</v>
      </c>
      <c r="F34" s="18" t="s">
        <v>57</v>
      </c>
      <c r="G34" s="18">
        <v>250</v>
      </c>
      <c r="H34" s="17" t="s">
        <v>57</v>
      </c>
      <c r="I34" s="18">
        <v>100</v>
      </c>
      <c r="J34" s="17">
        <v>75</v>
      </c>
      <c r="K34" s="18">
        <v>100</v>
      </c>
      <c r="L34" s="18">
        <f>K34*0.4</f>
        <v>40</v>
      </c>
      <c r="M34" s="17" t="s">
        <v>58</v>
      </c>
      <c r="N34" s="18">
        <v>20</v>
      </c>
      <c r="O34" s="12"/>
      <c r="P34" s="17">
        <f>AVERAGE(C34:J34,L34:N34)</f>
        <v>110.57142857142857</v>
      </c>
      <c r="Q34" s="7">
        <f>(B34/P34)*100</f>
        <v>20.801033591731265</v>
      </c>
    </row>
    <row r="35" spans="1:17" ht="15.75" thickBot="1" x14ac:dyDescent="0.3">
      <c r="A35" s="4" t="s">
        <v>44</v>
      </c>
      <c r="B35" s="17">
        <v>50</v>
      </c>
      <c r="C35" s="18" t="s">
        <v>57</v>
      </c>
      <c r="D35" s="19" t="s">
        <v>53</v>
      </c>
      <c r="E35" s="18" t="s">
        <v>57</v>
      </c>
      <c r="F35" s="18" t="s">
        <v>57</v>
      </c>
      <c r="G35" s="18" t="s">
        <v>57</v>
      </c>
      <c r="H35" s="17" t="s">
        <v>57</v>
      </c>
      <c r="I35" s="18">
        <f>I33/4</f>
        <v>37.5</v>
      </c>
      <c r="J35" s="17" t="s">
        <v>57</v>
      </c>
      <c r="K35" s="18" t="s">
        <v>57</v>
      </c>
      <c r="L35" s="19" t="s">
        <v>57</v>
      </c>
      <c r="M35" s="17" t="s">
        <v>58</v>
      </c>
      <c r="N35" s="19" t="s">
        <v>53</v>
      </c>
      <c r="O35" s="12"/>
      <c r="P35" s="17">
        <f>AVERAGE(C35:J35,L35:N35)</f>
        <v>37.5</v>
      </c>
      <c r="Q35" s="7">
        <f>(B35/P35)*100</f>
        <v>133.33333333333331</v>
      </c>
    </row>
    <row r="36" spans="1:17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8"/>
    </row>
    <row r="37" spans="1:17" ht="15.75" thickBot="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8"/>
    </row>
    <row r="38" spans="1:17" ht="15.75" thickBot="1" x14ac:dyDescent="0.3">
      <c r="A38" s="3" t="s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O38" s="12"/>
      <c r="P38" s="16"/>
      <c r="Q38" s="6"/>
    </row>
    <row r="39" spans="1:17" ht="15.75" thickBot="1" x14ac:dyDescent="0.3">
      <c r="A39" s="4" t="s">
        <v>26</v>
      </c>
      <c r="B39" s="17">
        <v>40</v>
      </c>
      <c r="C39" s="19">
        <v>50</v>
      </c>
      <c r="D39" s="19" t="s">
        <v>55</v>
      </c>
      <c r="E39" s="19" t="s">
        <v>57</v>
      </c>
      <c r="F39" s="19" t="s">
        <v>57</v>
      </c>
      <c r="G39" s="19" t="s">
        <v>57</v>
      </c>
      <c r="H39" s="19" t="s">
        <v>57</v>
      </c>
      <c r="I39" s="19">
        <v>35</v>
      </c>
      <c r="J39" s="19" t="s">
        <v>57</v>
      </c>
      <c r="K39" s="19">
        <v>150</v>
      </c>
      <c r="L39" s="18">
        <f>K39*0.4</f>
        <v>60</v>
      </c>
      <c r="M39" s="19" t="s">
        <v>58</v>
      </c>
      <c r="N39" s="19" t="s">
        <v>53</v>
      </c>
      <c r="O39" s="20"/>
      <c r="P39" s="17">
        <f>AVERAGE(C39:J39,L39:N39)</f>
        <v>48.333333333333336</v>
      </c>
      <c r="Q39" s="7">
        <f>(B39/P39)*100</f>
        <v>82.758620689655174</v>
      </c>
    </row>
    <row r="40" spans="1:17" ht="15.75" thickBot="1" x14ac:dyDescent="0.3">
      <c r="A40" s="4" t="s">
        <v>27</v>
      </c>
      <c r="B40" s="17">
        <v>15</v>
      </c>
      <c r="C40" s="19">
        <v>15</v>
      </c>
      <c r="D40" s="19" t="s">
        <v>55</v>
      </c>
      <c r="E40" s="19" t="s">
        <v>57</v>
      </c>
      <c r="F40" s="19" t="s">
        <v>57</v>
      </c>
      <c r="G40" s="19" t="s">
        <v>57</v>
      </c>
      <c r="H40" s="19" t="s">
        <v>57</v>
      </c>
      <c r="I40" s="19">
        <v>75</v>
      </c>
      <c r="J40" s="19" t="s">
        <v>57</v>
      </c>
      <c r="K40" s="19">
        <v>150</v>
      </c>
      <c r="L40" s="18">
        <f>K40*0.4</f>
        <v>60</v>
      </c>
      <c r="M40" s="19" t="s">
        <v>58</v>
      </c>
      <c r="N40" s="19" t="s">
        <v>53</v>
      </c>
      <c r="O40" s="20"/>
      <c r="P40" s="17">
        <f>AVERAGE(C40:J40,L40:N40)</f>
        <v>50</v>
      </c>
      <c r="Q40" s="7">
        <f>(B40/P40)*100</f>
        <v>30</v>
      </c>
    </row>
    <row r="41" spans="1:17" x14ac:dyDescent="0.25">
      <c r="B41" s="1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0"/>
    </row>
    <row r="42" spans="1:17" ht="15.75" thickBot="1" x14ac:dyDescent="0.3">
      <c r="B42" s="1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0"/>
    </row>
    <row r="43" spans="1:17" ht="15.75" thickBot="1" x14ac:dyDescent="0.3">
      <c r="A43" s="3" t="s">
        <v>28</v>
      </c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0"/>
      <c r="P43" s="23"/>
      <c r="Q43" s="11"/>
    </row>
    <row r="44" spans="1:17" ht="15.75" thickBot="1" x14ac:dyDescent="0.3">
      <c r="A44" s="4" t="s">
        <v>29</v>
      </c>
      <c r="B44" s="17">
        <v>10</v>
      </c>
      <c r="C44" s="19">
        <v>15</v>
      </c>
      <c r="D44" s="19" t="s">
        <v>53</v>
      </c>
      <c r="E44" s="19" t="s">
        <v>57</v>
      </c>
      <c r="F44" s="19" t="s">
        <v>55</v>
      </c>
      <c r="G44" s="19" t="s">
        <v>57</v>
      </c>
      <c r="H44" s="19" t="s">
        <v>57</v>
      </c>
      <c r="I44" s="19" t="s">
        <v>57</v>
      </c>
      <c r="J44" s="19" t="s">
        <v>57</v>
      </c>
      <c r="K44" s="19" t="s">
        <v>57</v>
      </c>
      <c r="L44" s="19" t="s">
        <v>57</v>
      </c>
      <c r="M44" s="19" t="s">
        <v>57</v>
      </c>
      <c r="N44" s="19" t="s">
        <v>53</v>
      </c>
      <c r="O44" s="20"/>
      <c r="P44" s="17">
        <f>AVERAGE(C44:J44,L44:N44)</f>
        <v>15</v>
      </c>
      <c r="Q44" s="7">
        <f>(B44/P44)*100</f>
        <v>66.666666666666657</v>
      </c>
    </row>
    <row r="45" spans="1:17" ht="15.75" thickBot="1" x14ac:dyDescent="0.3">
      <c r="A45" s="4" t="s">
        <v>30</v>
      </c>
      <c r="B45" s="17">
        <v>10</v>
      </c>
      <c r="C45" s="19">
        <v>15</v>
      </c>
      <c r="D45" s="19" t="s">
        <v>53</v>
      </c>
      <c r="E45" s="19">
        <v>10</v>
      </c>
      <c r="F45" s="19" t="s">
        <v>55</v>
      </c>
      <c r="G45" s="19" t="s">
        <v>57</v>
      </c>
      <c r="H45" s="19" t="s">
        <v>57</v>
      </c>
      <c r="I45" s="19">
        <v>10</v>
      </c>
      <c r="J45" s="19">
        <v>10</v>
      </c>
      <c r="K45" s="19">
        <v>10</v>
      </c>
      <c r="L45" s="18">
        <f>K45*0.4</f>
        <v>4</v>
      </c>
      <c r="M45" s="19" t="s">
        <v>57</v>
      </c>
      <c r="N45" s="19" t="s">
        <v>53</v>
      </c>
      <c r="O45" s="20"/>
      <c r="P45" s="17">
        <f>AVERAGE(C45:J45,L45:N45)</f>
        <v>9.8000000000000007</v>
      </c>
      <c r="Q45" s="7">
        <f>(B45/P45)*100</f>
        <v>102.04081632653062</v>
      </c>
    </row>
    <row r="46" spans="1:17" ht="15.75" thickBot="1" x14ac:dyDescent="0.3">
      <c r="A46" s="4" t="s">
        <v>31</v>
      </c>
      <c r="B46" s="17">
        <v>10</v>
      </c>
      <c r="C46" s="19">
        <v>15</v>
      </c>
      <c r="D46" s="19" t="s">
        <v>53</v>
      </c>
      <c r="E46" s="19" t="s">
        <v>57</v>
      </c>
      <c r="F46" s="19" t="s">
        <v>55</v>
      </c>
      <c r="G46" s="19" t="s">
        <v>57</v>
      </c>
      <c r="H46" s="19" t="s">
        <v>57</v>
      </c>
      <c r="I46" s="19" t="s">
        <v>57</v>
      </c>
      <c r="J46" s="19" t="s">
        <v>57</v>
      </c>
      <c r="K46" s="19" t="s">
        <v>57</v>
      </c>
      <c r="L46" s="19" t="s">
        <v>57</v>
      </c>
      <c r="M46" s="19" t="s">
        <v>57</v>
      </c>
      <c r="N46" s="19" t="s">
        <v>53</v>
      </c>
      <c r="O46" s="20"/>
      <c r="P46" s="17">
        <f>AVERAGE(C46:J46,L46:N46)</f>
        <v>15</v>
      </c>
      <c r="Q46" s="7">
        <f>(B46/P46)*100</f>
        <v>66.666666666666657</v>
      </c>
    </row>
    <row r="47" spans="1:17" ht="15.75" thickBot="1" x14ac:dyDescent="0.3">
      <c r="A47" s="4" t="s">
        <v>32</v>
      </c>
      <c r="B47" s="19" t="s">
        <v>53</v>
      </c>
      <c r="C47" s="19">
        <v>15</v>
      </c>
      <c r="D47" s="19" t="s">
        <v>53</v>
      </c>
      <c r="E47" s="19" t="s">
        <v>57</v>
      </c>
      <c r="F47" s="19" t="s">
        <v>55</v>
      </c>
      <c r="G47" s="19" t="s">
        <v>57</v>
      </c>
      <c r="H47" s="19" t="s">
        <v>57</v>
      </c>
      <c r="I47" s="19">
        <v>15</v>
      </c>
      <c r="J47" s="19" t="s">
        <v>57</v>
      </c>
      <c r="K47" s="19">
        <v>500</v>
      </c>
      <c r="L47" s="18">
        <f>K47*0.4</f>
        <v>200</v>
      </c>
      <c r="M47" s="19" t="s">
        <v>57</v>
      </c>
      <c r="N47" s="19" t="s">
        <v>53</v>
      </c>
      <c r="O47" s="20"/>
      <c r="P47" s="17">
        <f>AVERAGE(C47:J47,L47:N47)</f>
        <v>76.666666666666671</v>
      </c>
      <c r="Q47" s="7" t="e">
        <f>(B47/P47)*100</f>
        <v>#VALUE!</v>
      </c>
    </row>
    <row r="48" spans="1:17" ht="15.75" thickBot="1" x14ac:dyDescent="0.3">
      <c r="A48" s="4" t="s">
        <v>33</v>
      </c>
      <c r="B48" s="17">
        <v>0.1</v>
      </c>
      <c r="C48" s="19">
        <v>15</v>
      </c>
      <c r="D48" s="19" t="s">
        <v>53</v>
      </c>
      <c r="E48" s="19" t="s">
        <v>57</v>
      </c>
      <c r="F48" s="19" t="s">
        <v>55</v>
      </c>
      <c r="G48" s="19" t="s">
        <v>57</v>
      </c>
      <c r="H48" s="19" t="s">
        <v>57</v>
      </c>
      <c r="I48" s="19">
        <v>15</v>
      </c>
      <c r="J48" s="19" t="s">
        <v>57</v>
      </c>
      <c r="K48" s="19">
        <v>500</v>
      </c>
      <c r="L48" s="18">
        <f>K48*0.4</f>
        <v>200</v>
      </c>
      <c r="M48" s="19" t="s">
        <v>57</v>
      </c>
      <c r="N48" s="19" t="s">
        <v>53</v>
      </c>
      <c r="O48" s="20"/>
      <c r="P48" s="17">
        <f>AVERAGE(C48:J48,L48:N48)</f>
        <v>76.666666666666671</v>
      </c>
      <c r="Q48" s="7">
        <f>(B48/P48)*100</f>
        <v>0.13043478260869565</v>
      </c>
    </row>
    <row r="49" spans="1:17" x14ac:dyDescent="0.25">
      <c r="B49" s="1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0"/>
    </row>
    <row r="50" spans="1:17" ht="15.75" thickBot="1" x14ac:dyDescent="0.3">
      <c r="B50" s="1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0"/>
    </row>
    <row r="51" spans="1:17" ht="15.75" thickBot="1" x14ac:dyDescent="0.3">
      <c r="A51" s="3" t="s">
        <v>34</v>
      </c>
      <c r="B51" s="14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  <c r="O51" s="20"/>
      <c r="P51" s="23"/>
      <c r="Q51" s="11"/>
    </row>
    <row r="52" spans="1:17" ht="15.75" thickBot="1" x14ac:dyDescent="0.3">
      <c r="A52" s="4" t="s">
        <v>42</v>
      </c>
      <c r="B52" s="17">
        <v>200</v>
      </c>
      <c r="C52" s="19">
        <v>1300</v>
      </c>
      <c r="D52" s="19" t="s">
        <v>53</v>
      </c>
      <c r="E52" s="19">
        <v>2500</v>
      </c>
      <c r="F52" s="19" t="s">
        <v>57</v>
      </c>
      <c r="G52" s="19" t="s">
        <v>57</v>
      </c>
      <c r="H52" s="19" t="s">
        <v>57</v>
      </c>
      <c r="I52" s="19" t="s">
        <v>57</v>
      </c>
      <c r="J52" s="19" t="s">
        <v>57</v>
      </c>
      <c r="K52" s="19">
        <v>135</v>
      </c>
      <c r="L52" s="18">
        <f>K52*0.4</f>
        <v>54</v>
      </c>
      <c r="M52" s="19" t="s">
        <v>57</v>
      </c>
      <c r="N52" s="19" t="s">
        <v>53</v>
      </c>
      <c r="O52" s="20"/>
      <c r="P52" s="17">
        <f>AVERAGE(C52:J52,L52:N52)</f>
        <v>1284.6666666666667</v>
      </c>
      <c r="Q52" s="7">
        <f>(B52/P52)*100</f>
        <v>15.568240788790867</v>
      </c>
    </row>
    <row r="53" spans="1:17" ht="15.75" thickBot="1" x14ac:dyDescent="0.3">
      <c r="A53" s="4" t="s">
        <v>1</v>
      </c>
      <c r="B53" s="17">
        <v>200</v>
      </c>
      <c r="C53" s="19">
        <v>190</v>
      </c>
      <c r="D53" s="19" t="s">
        <v>53</v>
      </c>
      <c r="E53" s="19">
        <v>1250</v>
      </c>
      <c r="F53" s="19" t="s">
        <v>57</v>
      </c>
      <c r="G53" s="19" t="s">
        <v>57</v>
      </c>
      <c r="H53" s="19" t="s">
        <v>57</v>
      </c>
      <c r="I53" s="30" t="s">
        <v>57</v>
      </c>
      <c r="J53" s="19" t="s">
        <v>57</v>
      </c>
      <c r="K53" s="19">
        <v>135</v>
      </c>
      <c r="L53" s="18">
        <f>K53*0.4</f>
        <v>54</v>
      </c>
      <c r="M53" s="30" t="s">
        <v>57</v>
      </c>
      <c r="N53" s="19" t="s">
        <v>53</v>
      </c>
      <c r="O53" s="20"/>
      <c r="P53" s="17">
        <f>AVERAGE(C53:J53,L53:N53)</f>
        <v>498</v>
      </c>
      <c r="Q53" s="7">
        <f>(B53/P53)*100</f>
        <v>40.160642570281126</v>
      </c>
    </row>
    <row r="54" spans="1:17" x14ac:dyDescent="0.25">
      <c r="B54" s="1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10"/>
    </row>
    <row r="55" spans="1:17" ht="15.75" thickBot="1" x14ac:dyDescent="0.3">
      <c r="B55" s="1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10"/>
    </row>
    <row r="56" spans="1:17" ht="15.75" thickBot="1" x14ac:dyDescent="0.3">
      <c r="A56" s="2" t="s">
        <v>35</v>
      </c>
      <c r="B56" s="17">
        <v>25</v>
      </c>
      <c r="C56" s="19" t="s">
        <v>57</v>
      </c>
      <c r="D56" s="19" t="s">
        <v>53</v>
      </c>
      <c r="E56" s="19" t="s">
        <v>57</v>
      </c>
      <c r="F56" s="19" t="s">
        <v>55</v>
      </c>
      <c r="G56" s="19" t="s">
        <v>57</v>
      </c>
      <c r="H56" s="19" t="s">
        <v>57</v>
      </c>
      <c r="I56" s="19">
        <v>15</v>
      </c>
      <c r="J56" s="19" t="s">
        <v>57</v>
      </c>
      <c r="K56" s="30" t="s">
        <v>57</v>
      </c>
      <c r="L56" s="30" t="s">
        <v>57</v>
      </c>
      <c r="M56" s="30" t="s">
        <v>57</v>
      </c>
      <c r="N56" s="19" t="s">
        <v>53</v>
      </c>
      <c r="O56" s="20"/>
      <c r="P56" s="17">
        <f>AVERAGE(C56:J56,L56:N56)</f>
        <v>15</v>
      </c>
      <c r="Q56" s="7">
        <f>(B56/P56)*100</f>
        <v>166.66666666666669</v>
      </c>
    </row>
    <row r="57" spans="1:17" x14ac:dyDescent="0.25">
      <c r="B57" s="12"/>
      <c r="C57" s="20"/>
      <c r="D57" s="20"/>
      <c r="E57" s="20"/>
      <c r="F57" s="20"/>
      <c r="G57" s="20"/>
      <c r="H57" s="20"/>
      <c r="I57" s="20"/>
      <c r="J57" s="20"/>
      <c r="K57" s="31"/>
      <c r="L57" s="31"/>
      <c r="M57" s="31"/>
      <c r="N57" s="20"/>
      <c r="O57" s="20"/>
      <c r="P57" s="20"/>
      <c r="Q57" s="10"/>
    </row>
    <row r="58" spans="1:17" ht="15.75" thickBot="1" x14ac:dyDescent="0.3">
      <c r="B58" s="12"/>
      <c r="C58" s="20"/>
      <c r="D58" s="20"/>
      <c r="E58" s="20"/>
      <c r="F58" s="20"/>
      <c r="G58" s="20"/>
      <c r="H58" s="20"/>
      <c r="I58" s="20"/>
      <c r="J58" s="20"/>
      <c r="K58" s="31"/>
      <c r="L58" s="31"/>
      <c r="M58" s="31"/>
      <c r="N58" s="20"/>
      <c r="O58" s="20"/>
      <c r="P58" s="20"/>
      <c r="Q58" s="10"/>
    </row>
    <row r="59" spans="1:17" ht="15.75" thickBot="1" x14ac:dyDescent="0.3">
      <c r="A59" s="2" t="s">
        <v>36</v>
      </c>
      <c r="B59" s="17">
        <v>5</v>
      </c>
      <c r="C59" s="19">
        <v>5</v>
      </c>
      <c r="D59" s="19" t="s">
        <v>55</v>
      </c>
      <c r="E59" s="19" t="s">
        <v>57</v>
      </c>
      <c r="F59" s="19" t="s">
        <v>55</v>
      </c>
      <c r="G59" s="19" t="s">
        <v>57</v>
      </c>
      <c r="H59" s="19" t="s">
        <v>57</v>
      </c>
      <c r="I59" s="30" t="s">
        <v>57</v>
      </c>
      <c r="J59" s="19" t="s">
        <v>57</v>
      </c>
      <c r="K59" s="30" t="s">
        <v>57</v>
      </c>
      <c r="L59" s="30" t="s">
        <v>57</v>
      </c>
      <c r="M59" s="30" t="s">
        <v>57</v>
      </c>
      <c r="N59" s="19" t="s">
        <v>53</v>
      </c>
      <c r="O59" s="20"/>
      <c r="P59" s="17">
        <f>AVERAGE(C59:J59,L59:N59)</f>
        <v>5</v>
      </c>
      <c r="Q59" s="7">
        <f>(B59/P59)*100</f>
        <v>100</v>
      </c>
    </row>
    <row r="60" spans="1:17" x14ac:dyDescent="0.25">
      <c r="B60" s="1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0"/>
    </row>
    <row r="61" spans="1:17" ht="15.75" thickBot="1" x14ac:dyDescent="0.3">
      <c r="B61" s="1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0"/>
    </row>
    <row r="62" spans="1:17" ht="15.75" thickBot="1" x14ac:dyDescent="0.3">
      <c r="A62" s="3" t="s">
        <v>37</v>
      </c>
      <c r="B62" s="1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2"/>
      <c r="O62" s="20"/>
      <c r="P62" s="23"/>
      <c r="Q62" s="11"/>
    </row>
    <row r="63" spans="1:17" ht="15.75" thickBot="1" x14ac:dyDescent="0.3">
      <c r="A63" s="4" t="s">
        <v>38</v>
      </c>
      <c r="B63" s="17">
        <v>75</v>
      </c>
      <c r="C63" s="19">
        <v>26</v>
      </c>
      <c r="D63" s="19">
        <v>250</v>
      </c>
      <c r="E63" s="19" t="s">
        <v>57</v>
      </c>
      <c r="F63" s="19" t="s">
        <v>45</v>
      </c>
      <c r="G63" s="19">
        <v>300</v>
      </c>
      <c r="H63" s="19" t="s">
        <v>57</v>
      </c>
      <c r="I63" s="30" t="s">
        <v>57</v>
      </c>
      <c r="J63" s="19">
        <v>650</v>
      </c>
      <c r="K63" s="19">
        <v>100</v>
      </c>
      <c r="L63" s="30" t="s">
        <v>57</v>
      </c>
      <c r="M63" s="19" t="s">
        <v>58</v>
      </c>
      <c r="N63" s="19">
        <v>20</v>
      </c>
      <c r="O63" s="20"/>
      <c r="P63" s="17">
        <f>AVERAGE(C63:J63,L63:N63)</f>
        <v>249.2</v>
      </c>
      <c r="Q63" s="7">
        <f>(B63/P63)*100</f>
        <v>30.096308186195831</v>
      </c>
    </row>
    <row r="64" spans="1:17" ht="15.75" thickBot="1" x14ac:dyDescent="0.3">
      <c r="A64" s="4" t="s">
        <v>39</v>
      </c>
      <c r="B64" s="17">
        <v>75</v>
      </c>
      <c r="C64" s="19">
        <v>26</v>
      </c>
      <c r="D64" s="19">
        <v>250</v>
      </c>
      <c r="E64" s="19">
        <v>5000</v>
      </c>
      <c r="F64" s="19">
        <v>3400</v>
      </c>
      <c r="G64" s="19">
        <v>250</v>
      </c>
      <c r="H64" s="19" t="s">
        <v>57</v>
      </c>
      <c r="I64" s="19">
        <v>200</v>
      </c>
      <c r="J64" s="19">
        <v>650</v>
      </c>
      <c r="K64" s="19">
        <v>130</v>
      </c>
      <c r="L64" s="30" t="s">
        <v>57</v>
      </c>
      <c r="M64" s="19" t="s">
        <v>58</v>
      </c>
      <c r="N64" s="19">
        <v>20</v>
      </c>
      <c r="O64" s="20"/>
      <c r="P64" s="17">
        <f>AVERAGE(C64:J64,L64:N64)</f>
        <v>1224.5</v>
      </c>
      <c r="Q64" s="7">
        <f>(B64/P64)*100</f>
        <v>6.1249489587586767</v>
      </c>
    </row>
    <row r="65" spans="1:20" ht="15.75" thickBot="1" x14ac:dyDescent="0.3">
      <c r="A65" s="4" t="s">
        <v>40</v>
      </c>
      <c r="B65" s="17">
        <v>75</v>
      </c>
      <c r="C65" s="19">
        <v>26</v>
      </c>
      <c r="D65" s="19" t="s">
        <v>55</v>
      </c>
      <c r="E65" s="19" t="s">
        <v>57</v>
      </c>
      <c r="F65" s="19" t="s">
        <v>45</v>
      </c>
      <c r="G65" s="19">
        <v>300</v>
      </c>
      <c r="H65" s="19" t="s">
        <v>57</v>
      </c>
      <c r="I65" s="30" t="s">
        <v>57</v>
      </c>
      <c r="J65" s="19" t="s">
        <v>57</v>
      </c>
      <c r="K65" s="19">
        <v>100</v>
      </c>
      <c r="L65" s="30" t="s">
        <v>57</v>
      </c>
      <c r="M65" s="19" t="s">
        <v>58</v>
      </c>
      <c r="N65" s="30" t="s">
        <v>57</v>
      </c>
      <c r="O65" s="20"/>
      <c r="P65" s="17">
        <f>AVERAGE(C65:J65,L65:N65)</f>
        <v>163</v>
      </c>
      <c r="Q65" s="7">
        <f>(B65/P65)*100</f>
        <v>46.012269938650306</v>
      </c>
    </row>
    <row r="66" spans="1:20" x14ac:dyDescent="0.25">
      <c r="B66" s="12"/>
      <c r="C66" s="20"/>
      <c r="D66" s="20"/>
      <c r="E66" s="20"/>
      <c r="F66" s="20"/>
      <c r="G66" s="20"/>
      <c r="H66" s="20"/>
      <c r="I66" s="31"/>
      <c r="J66" s="20"/>
      <c r="K66" s="20"/>
      <c r="L66" s="20"/>
      <c r="M66" s="20"/>
      <c r="N66" s="20"/>
      <c r="O66" s="20"/>
      <c r="P66" s="20"/>
      <c r="Q66" s="10"/>
    </row>
    <row r="67" spans="1:20" ht="15.75" thickBot="1" x14ac:dyDescent="0.3">
      <c r="B67" s="12"/>
      <c r="C67" s="20"/>
      <c r="D67" s="20"/>
      <c r="E67" s="20"/>
      <c r="F67" s="20"/>
      <c r="G67" s="20"/>
      <c r="H67" s="20"/>
      <c r="I67" s="31"/>
      <c r="J67" s="20"/>
      <c r="K67" s="20"/>
      <c r="L67" s="20"/>
      <c r="M67" s="20"/>
      <c r="N67" s="20"/>
      <c r="O67" s="20"/>
      <c r="P67" s="20"/>
      <c r="Q67" s="10"/>
    </row>
    <row r="68" spans="1:20" ht="15.75" thickBot="1" x14ac:dyDescent="0.3">
      <c r="A68" s="3" t="s">
        <v>41</v>
      </c>
      <c r="B68" s="14"/>
      <c r="C68" s="21"/>
      <c r="D68" s="21"/>
      <c r="E68" s="21"/>
      <c r="F68" s="21"/>
      <c r="G68" s="21"/>
      <c r="H68" s="21"/>
      <c r="I68" s="32"/>
      <c r="J68" s="21"/>
      <c r="K68" s="21"/>
      <c r="L68" s="21"/>
      <c r="M68" s="21"/>
      <c r="N68" s="22"/>
      <c r="O68" s="20"/>
      <c r="P68" s="23"/>
      <c r="Q68" s="11"/>
    </row>
    <row r="69" spans="1:20" ht="15.75" thickBot="1" x14ac:dyDescent="0.3">
      <c r="A69" s="4" t="s">
        <v>42</v>
      </c>
      <c r="B69" s="17">
        <v>4500</v>
      </c>
      <c r="C69" s="19">
        <v>7702</v>
      </c>
      <c r="D69" s="19" t="s">
        <v>53</v>
      </c>
      <c r="E69" s="19">
        <v>4000</v>
      </c>
      <c r="F69" s="19">
        <v>17500</v>
      </c>
      <c r="G69" s="19" t="s">
        <v>57</v>
      </c>
      <c r="H69" s="19" t="s">
        <v>57</v>
      </c>
      <c r="I69" s="30" t="s">
        <v>57</v>
      </c>
      <c r="J69" s="19" t="s">
        <v>57</v>
      </c>
      <c r="K69" s="19">
        <v>5000</v>
      </c>
      <c r="L69" s="19" t="s">
        <v>57</v>
      </c>
      <c r="M69" s="30" t="s">
        <v>57</v>
      </c>
      <c r="N69" s="19" t="s">
        <v>53</v>
      </c>
      <c r="O69" s="20"/>
      <c r="P69" s="17">
        <f>AVERAGE(C69:J69,L69:N69)</f>
        <v>9734</v>
      </c>
      <c r="Q69" s="7">
        <f>(B69/P69)*100</f>
        <v>46.229710293815494</v>
      </c>
    </row>
    <row r="70" spans="1:20" ht="15.75" thickBot="1" x14ac:dyDescent="0.3">
      <c r="A70" s="4" t="s">
        <v>1</v>
      </c>
      <c r="B70" s="17">
        <v>4500</v>
      </c>
      <c r="C70" s="19">
        <v>2850</v>
      </c>
      <c r="D70" s="19" t="s">
        <v>53</v>
      </c>
      <c r="E70" s="19">
        <v>3000</v>
      </c>
      <c r="F70" s="19">
        <v>12300</v>
      </c>
      <c r="G70" s="19" t="s">
        <v>57</v>
      </c>
      <c r="H70" s="19" t="s">
        <v>57</v>
      </c>
      <c r="I70" s="30" t="s">
        <v>57</v>
      </c>
      <c r="J70" s="19" t="s">
        <v>57</v>
      </c>
      <c r="K70" s="19">
        <v>5000</v>
      </c>
      <c r="L70" s="19" t="s">
        <v>57</v>
      </c>
      <c r="M70" s="30" t="s">
        <v>57</v>
      </c>
      <c r="N70" s="19" t="s">
        <v>53</v>
      </c>
      <c r="O70" s="20"/>
      <c r="P70" s="17">
        <f>AVERAGE(C70:J70,L70:N70)</f>
        <v>6050</v>
      </c>
      <c r="Q70" s="7">
        <f>(B70/P70)*100</f>
        <v>74.380165289256198</v>
      </c>
      <c r="R70" s="1"/>
    </row>
    <row r="71" spans="1:20" x14ac:dyDescent="0.25">
      <c r="B71" s="12"/>
      <c r="C71" s="20"/>
      <c r="D71" s="20"/>
      <c r="E71" s="20"/>
      <c r="F71" s="20" t="s">
        <v>51</v>
      </c>
      <c r="G71" s="20"/>
      <c r="H71" s="20"/>
      <c r="I71" s="31"/>
      <c r="J71" s="20"/>
      <c r="K71" s="20"/>
      <c r="L71" s="20"/>
      <c r="M71" s="20"/>
      <c r="N71" s="20"/>
      <c r="O71" s="20"/>
      <c r="P71" s="20"/>
      <c r="Q71" s="10"/>
    </row>
    <row r="72" spans="1:20" ht="15.75" thickBot="1" x14ac:dyDescent="0.3">
      <c r="B72" s="12"/>
      <c r="C72" s="20"/>
      <c r="D72" s="20"/>
      <c r="E72" s="20"/>
      <c r="F72" s="20" t="s">
        <v>51</v>
      </c>
      <c r="G72" s="20"/>
      <c r="H72" s="20"/>
      <c r="I72" s="31"/>
      <c r="J72" s="20"/>
      <c r="K72" s="20"/>
      <c r="L72" s="20"/>
      <c r="M72" s="20"/>
      <c r="N72" s="20"/>
      <c r="O72" s="20"/>
      <c r="P72" s="20"/>
      <c r="Q72" s="10"/>
    </row>
    <row r="73" spans="1:20" ht="15.75" thickBot="1" x14ac:dyDescent="0.3">
      <c r="A73" s="2" t="s">
        <v>43</v>
      </c>
      <c r="B73" s="17">
        <v>35</v>
      </c>
      <c r="C73" s="19">
        <v>65</v>
      </c>
      <c r="D73" s="19" t="s">
        <v>53</v>
      </c>
      <c r="E73" s="19" t="s">
        <v>57</v>
      </c>
      <c r="F73" s="19" t="s">
        <v>55</v>
      </c>
      <c r="G73" s="19" t="s">
        <v>57</v>
      </c>
      <c r="H73" s="19" t="s">
        <v>57</v>
      </c>
      <c r="I73" s="30" t="s">
        <v>57</v>
      </c>
      <c r="J73" s="19" t="s">
        <v>57</v>
      </c>
      <c r="K73" s="30" t="s">
        <v>57</v>
      </c>
      <c r="L73" s="30" t="s">
        <v>57</v>
      </c>
      <c r="M73" s="30" t="s">
        <v>57</v>
      </c>
      <c r="N73" s="19" t="s">
        <v>53</v>
      </c>
      <c r="O73" s="20"/>
      <c r="P73" s="17">
        <f>AVERAGE(C73:J73,L73:N73)</f>
        <v>65</v>
      </c>
      <c r="Q73" s="7">
        <f>(B73/P73)*100</f>
        <v>53.846153846153847</v>
      </c>
    </row>
    <row r="74" spans="1:20" ht="15.75" thickBot="1" x14ac:dyDescent="0.3">
      <c r="F74" s="1" t="s">
        <v>51</v>
      </c>
    </row>
    <row r="75" spans="1:20" ht="15.75" thickBot="1" x14ac:dyDescent="0.3">
      <c r="A75" s="27" t="s">
        <v>61</v>
      </c>
      <c r="B75" s="46" t="s">
        <v>66</v>
      </c>
      <c r="C75" s="47" t="s">
        <v>66</v>
      </c>
      <c r="D75" s="47" t="s">
        <v>67</v>
      </c>
      <c r="E75" s="47" t="s">
        <v>75</v>
      </c>
      <c r="F75" s="47" t="s">
        <v>76</v>
      </c>
      <c r="G75" s="47" t="s">
        <v>57</v>
      </c>
      <c r="H75" s="47" t="s">
        <v>57</v>
      </c>
      <c r="I75" s="47" t="s">
        <v>57</v>
      </c>
      <c r="J75" s="47" t="s">
        <v>57</v>
      </c>
      <c r="K75" s="47" t="s">
        <v>57</v>
      </c>
      <c r="L75" s="47" t="s">
        <v>66</v>
      </c>
      <c r="M75" s="47" t="s">
        <v>58</v>
      </c>
      <c r="N75" s="48" t="s">
        <v>78</v>
      </c>
      <c r="O75"/>
      <c r="P75" s="29" t="s">
        <v>70</v>
      </c>
      <c r="Q75" s="29" t="s">
        <v>71</v>
      </c>
      <c r="R75" s="29" t="s">
        <v>72</v>
      </c>
      <c r="S75" s="29" t="s">
        <v>74</v>
      </c>
      <c r="T75" s="29" t="s">
        <v>73</v>
      </c>
    </row>
    <row r="76" spans="1:20" ht="15.75" thickBot="1" x14ac:dyDescent="0.3">
      <c r="A76" s="28" t="s">
        <v>62</v>
      </c>
      <c r="B76" s="49">
        <v>0</v>
      </c>
      <c r="C76" s="50">
        <v>0</v>
      </c>
      <c r="D76" s="44">
        <v>250</v>
      </c>
      <c r="E76" s="44">
        <v>160</v>
      </c>
      <c r="F76" s="44">
        <v>125</v>
      </c>
      <c r="G76" s="44">
        <v>250</v>
      </c>
      <c r="H76" s="44">
        <v>100</v>
      </c>
      <c r="I76" s="44">
        <v>75</v>
      </c>
      <c r="J76" s="44">
        <v>250</v>
      </c>
      <c r="K76" s="44" t="s">
        <v>57</v>
      </c>
      <c r="L76" s="44" t="s">
        <v>66</v>
      </c>
      <c r="M76" s="34" t="s">
        <v>58</v>
      </c>
      <c r="N76" s="45">
        <v>20</v>
      </c>
      <c r="O76"/>
      <c r="P76" s="39">
        <f>AVERAGE(D76:N76)</f>
        <v>153.75</v>
      </c>
      <c r="Q76" s="51">
        <f>B76/2</f>
        <v>0</v>
      </c>
      <c r="R76" s="39">
        <f>P76-Q76</f>
        <v>153.75</v>
      </c>
      <c r="S76" s="29">
        <v>569</v>
      </c>
      <c r="T76" s="39">
        <f>S76*R76</f>
        <v>87483.75</v>
      </c>
    </row>
    <row r="77" spans="1:20" ht="15.75" thickBot="1" x14ac:dyDescent="0.3">
      <c r="A77" s="27" t="s">
        <v>63</v>
      </c>
      <c r="B77" s="40">
        <v>75</v>
      </c>
      <c r="C77" s="41">
        <v>26</v>
      </c>
      <c r="D77" s="41">
        <v>250</v>
      </c>
      <c r="E77" s="41">
        <v>109</v>
      </c>
      <c r="F77" s="41">
        <v>125</v>
      </c>
      <c r="G77" s="41">
        <v>300</v>
      </c>
      <c r="H77" s="41" t="s">
        <v>57</v>
      </c>
      <c r="I77" s="41" t="s">
        <v>57</v>
      </c>
      <c r="J77" s="41">
        <v>650</v>
      </c>
      <c r="K77" s="41">
        <v>100</v>
      </c>
      <c r="L77" s="44" t="s">
        <v>66</v>
      </c>
      <c r="M77" s="34" t="s">
        <v>58</v>
      </c>
      <c r="N77" s="42">
        <v>20</v>
      </c>
      <c r="O77"/>
      <c r="P77" s="39">
        <f>AVERAGE(D77:N77)</f>
        <v>222</v>
      </c>
      <c r="Q77" s="39">
        <f>B77/2</f>
        <v>37.5</v>
      </c>
      <c r="R77" s="39">
        <f>P77-Q77</f>
        <v>184.5</v>
      </c>
      <c r="S77" s="29">
        <v>569</v>
      </c>
      <c r="T77" s="39">
        <f>S77*R77</f>
        <v>104980.5</v>
      </c>
    </row>
    <row r="78" spans="1:20" ht="15.75" thickBot="1" x14ac:dyDescent="0.3">
      <c r="A78" s="28" t="s">
        <v>64</v>
      </c>
      <c r="B78" s="33" t="s">
        <v>68</v>
      </c>
      <c r="C78" s="34" t="s">
        <v>68</v>
      </c>
      <c r="D78" s="34" t="s">
        <v>68</v>
      </c>
      <c r="E78" s="34" t="s">
        <v>68</v>
      </c>
      <c r="F78" s="34" t="s">
        <v>68</v>
      </c>
      <c r="G78" s="34" t="s">
        <v>68</v>
      </c>
      <c r="H78" s="34" t="s">
        <v>68</v>
      </c>
      <c r="I78" s="34" t="s">
        <v>68</v>
      </c>
      <c r="J78" s="34" t="s">
        <v>68</v>
      </c>
      <c r="K78" s="34" t="s">
        <v>68</v>
      </c>
      <c r="L78" s="44" t="s">
        <v>66</v>
      </c>
      <c r="M78" s="34" t="s">
        <v>68</v>
      </c>
      <c r="N78" s="35" t="s">
        <v>78</v>
      </c>
      <c r="O78"/>
      <c r="P78" s="43" t="s">
        <v>77</v>
      </c>
      <c r="Q78" s="43" t="s">
        <v>77</v>
      </c>
      <c r="R78" s="43" t="s">
        <v>77</v>
      </c>
    </row>
    <row r="79" spans="1:20" ht="15.75" thickBot="1" x14ac:dyDescent="0.3">
      <c r="A79" s="27" t="s">
        <v>65</v>
      </c>
      <c r="B79" s="36" t="s">
        <v>48</v>
      </c>
      <c r="C79" s="37" t="s">
        <v>48</v>
      </c>
      <c r="D79" s="37" t="s">
        <v>69</v>
      </c>
      <c r="E79" s="37" t="s">
        <v>69</v>
      </c>
      <c r="F79" s="37" t="s">
        <v>69</v>
      </c>
      <c r="G79" s="37" t="s">
        <v>69</v>
      </c>
      <c r="H79" s="37" t="s">
        <v>69</v>
      </c>
      <c r="I79" s="37" t="s">
        <v>69</v>
      </c>
      <c r="J79" s="37" t="s">
        <v>69</v>
      </c>
      <c r="K79" s="37" t="s">
        <v>47</v>
      </c>
      <c r="L79" s="52" t="s">
        <v>66</v>
      </c>
      <c r="M79" s="37" t="s">
        <v>69</v>
      </c>
      <c r="N79" s="38" t="s">
        <v>78</v>
      </c>
      <c r="O79"/>
      <c r="P79"/>
      <c r="Q79"/>
    </row>
    <row r="80" spans="1:20" x14ac:dyDescent="0.25">
      <c r="F80" s="1"/>
      <c r="Q80" s="9"/>
    </row>
    <row r="81" spans="1:6" x14ac:dyDescent="0.25">
      <c r="A81" t="s">
        <v>54</v>
      </c>
      <c r="F81" s="1" t="s">
        <v>51</v>
      </c>
    </row>
    <row r="82" spans="1:6" x14ac:dyDescent="0.25">
      <c r="A82" t="s">
        <v>56</v>
      </c>
      <c r="F82" s="26" t="s">
        <v>51</v>
      </c>
    </row>
  </sheetData>
  <pageMargins left="0.7" right="0.7" top="0.75" bottom="0.75" header="0.3" footer="0.3"/>
  <pageSetup orientation="portrait" horizontalDpi="1200" verticalDpi="1200" r:id="rId1"/>
  <ignoredErrors>
    <ignoredError sqref="P76:P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Oxborrow</dc:creator>
  <cp:lastModifiedBy>Michael Bologlu</cp:lastModifiedBy>
  <dcterms:created xsi:type="dcterms:W3CDTF">2021-10-13T15:40:26Z</dcterms:created>
  <dcterms:modified xsi:type="dcterms:W3CDTF">2024-01-18T18:27:43Z</dcterms:modified>
</cp:coreProperties>
</file>